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angyusung\大學\大四\下學期\in NTHU\1. Course\EE4280 類比電路分析與設計二 Analog Integrated Circuits Analysis and Design II\HW\HW2\Process\"/>
    </mc:Choice>
  </mc:AlternateContent>
  <xr:revisionPtr revIDLastSave="0" documentId="13_ncr:1_{14F50C2E-0F67-4F10-B438-34FA20A31080}" xr6:coauthVersionLast="45" xr6:coauthVersionMax="45" xr10:uidLastSave="{00000000-0000-0000-0000-000000000000}"/>
  <bookViews>
    <workbookView xWindow="-108" yWindow="-108" windowWidth="23256" windowHeight="13176" xr2:uid="{61FEAE68-C73D-4639-9EDC-44A3406A3EE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41" i="1"/>
  <c r="H42" i="1"/>
  <c r="H43" i="1"/>
  <c r="H44" i="1"/>
  <c r="H46" i="1"/>
  <c r="H47" i="1"/>
  <c r="H48" i="1"/>
  <c r="H50" i="1"/>
  <c r="H51" i="1"/>
  <c r="H52" i="1"/>
  <c r="H54" i="1"/>
  <c r="H55" i="1"/>
  <c r="H41" i="1"/>
  <c r="G14" i="1"/>
  <c r="H36" i="1"/>
  <c r="G36" i="1"/>
  <c r="G5" i="1"/>
  <c r="G6" i="1"/>
  <c r="G7" i="1"/>
  <c r="G8" i="1"/>
  <c r="G9" i="1"/>
  <c r="G10" i="1"/>
  <c r="G11" i="1"/>
  <c r="G12" i="1"/>
  <c r="G13" i="1"/>
  <c r="G15" i="1"/>
  <c r="G16" i="1"/>
  <c r="G17" i="1"/>
  <c r="G18" i="1"/>
  <c r="G4" i="1"/>
  <c r="H23" i="1"/>
  <c r="H24" i="1"/>
  <c r="G23" i="1"/>
  <c r="G24" i="1"/>
  <c r="H22" i="1"/>
  <c r="H25" i="1"/>
  <c r="G22" i="1"/>
  <c r="G25" i="1"/>
  <c r="H49" i="1" l="1"/>
  <c r="H45" i="1"/>
  <c r="H53" i="1"/>
  <c r="G26" i="1"/>
  <c r="G27" i="1"/>
  <c r="G28" i="1"/>
  <c r="G29" i="1"/>
  <c r="G30" i="1"/>
  <c r="G31" i="1"/>
  <c r="G32" i="1"/>
  <c r="G33" i="1"/>
  <c r="G34" i="1"/>
  <c r="G35" i="1"/>
  <c r="H26" i="1" l="1"/>
  <c r="H27" i="1"/>
  <c r="H28" i="1"/>
  <c r="H29" i="1"/>
  <c r="H30" i="1"/>
  <c r="H31" i="1"/>
  <c r="H32" i="1"/>
  <c r="H33" i="1"/>
  <c r="H34" i="1"/>
  <c r="H35" i="1"/>
</calcChain>
</file>

<file path=xl/sharedStrings.xml><?xml version="1.0" encoding="utf-8"?>
<sst xmlns="http://schemas.openxmlformats.org/spreadsheetml/2006/main" count="13" uniqueCount="13">
  <si>
    <t>fundamental</t>
    <phoneticPr fontId="1" type="noConversion"/>
  </si>
  <si>
    <t xml:space="preserve">second harmonic </t>
    <phoneticPr fontId="1" type="noConversion"/>
  </si>
  <si>
    <t xml:space="preserve">(AHD2/AF)^2 </t>
    <phoneticPr fontId="1" type="noConversion"/>
  </si>
  <si>
    <t>total output</t>
    <phoneticPr fontId="1" type="noConversion"/>
  </si>
  <si>
    <t>total input</t>
    <phoneticPr fontId="1" type="noConversion"/>
  </si>
  <si>
    <t>output (n)</t>
    <phoneticPr fontId="1" type="noConversion"/>
  </si>
  <si>
    <t>input (n)</t>
    <phoneticPr fontId="1" type="noConversion"/>
  </si>
  <si>
    <t>total output</t>
  </si>
  <si>
    <t>THD+N</t>
    <phoneticPr fontId="1" type="noConversion"/>
  </si>
  <si>
    <t>HW 2_1</t>
    <phoneticPr fontId="1" type="noConversion"/>
  </si>
  <si>
    <t>Vin</t>
    <phoneticPr fontId="1" type="noConversion"/>
  </si>
  <si>
    <t>second harmonic (u)</t>
    <phoneticPr fontId="1" type="noConversion"/>
  </si>
  <si>
    <t>fundamental (m)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</si>
</sst>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工作表1!$C$4:$C$18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  <c:pt idx="14">
                  <c:v>30</c:v>
                </c:pt>
              </c:numCache>
            </c:numRef>
          </c:xVal>
          <c:yVal>
            <c:numRef>
              <c:f>工作表1!$G$4:$G$18</c:f>
              <c:numCache>
                <c:formatCode>General</c:formatCode>
                <c:ptCount val="15"/>
                <c:pt idx="0">
                  <c:v>1.1433237490012852E-5</c:v>
                </c:pt>
                <c:pt idx="1">
                  <c:v>4.7569811608690581E-6</c:v>
                </c:pt>
                <c:pt idx="2">
                  <c:v>2.9865977068511282E-6</c:v>
                </c:pt>
                <c:pt idx="3">
                  <c:v>4.0329296340826629E-7</c:v>
                </c:pt>
                <c:pt idx="4">
                  <c:v>2.1759672600058319E-8</c:v>
                </c:pt>
                <c:pt idx="5">
                  <c:v>1.8642136397398434E-6</c:v>
                </c:pt>
                <c:pt idx="6">
                  <c:v>6.4224145635227423E-6</c:v>
                </c:pt>
                <c:pt idx="7">
                  <c:v>9.930441243543871E-6</c:v>
                </c:pt>
                <c:pt idx="8">
                  <c:v>1.8868307286951184E-5</c:v>
                </c:pt>
                <c:pt idx="9">
                  <c:v>1.8316486153075975E-5</c:v>
                </c:pt>
                <c:pt idx="10">
                  <c:v>1.9733256316408716E-5</c:v>
                </c:pt>
                <c:pt idx="11">
                  <c:v>5.0355897815362902E-5</c:v>
                </c:pt>
                <c:pt idx="12">
                  <c:v>6.3287787430961614E-5</c:v>
                </c:pt>
                <c:pt idx="13">
                  <c:v>6.1245831707398103E-5</c:v>
                </c:pt>
                <c:pt idx="14">
                  <c:v>7.1200460147667375E-5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81-49C1-BE72-90F321643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239568"/>
        <c:axId val="1318647888"/>
      </c:scatterChart>
      <c:valAx>
        <c:axId val="1408239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u="none" strike="noStrike" baseline="0">
                    <a:effectLst/>
                  </a:rPr>
                  <a:t>Transistor width (</a:t>
                </a:r>
                <a:r>
                  <a:rPr lang="en-US" altLang="zh-TW" sz="1000" i="0">
                    <a:effectLst/>
                  </a:rPr>
                  <a:t>𝜇m)</a:t>
                </a:r>
                <a:endParaRPr lang="zh-TW" altLang="zh-TW" sz="1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18647888"/>
        <c:crosses val="autoZero"/>
        <c:crossBetween val="midCat"/>
      </c:valAx>
      <c:valAx>
        <c:axId val="13186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P_HD2 / P_F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08239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06665119567389"/>
          <c:y val="5.0925925925925923E-2"/>
          <c:w val="0.77087081900917287"/>
          <c:h val="0.77112752135264861"/>
        </c:manualLayout>
      </c:layout>
      <c:scatterChart>
        <c:scatterStyle val="smoothMarker"/>
        <c:varyColors val="0"/>
        <c:ser>
          <c:idx val="0"/>
          <c:order val="0"/>
          <c:tx>
            <c:v>Total output noise voltage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工作表1!$D$22:$D$37</c:f>
              <c:numCache>
                <c:formatCode>General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  <c:pt idx="14">
                  <c:v>30</c:v>
                </c:pt>
              </c:numCache>
            </c:numRef>
          </c:xVal>
          <c:yVal>
            <c:numRef>
              <c:f>工作表1!$G$22:$G$36</c:f>
              <c:numCache>
                <c:formatCode>General</c:formatCode>
                <c:ptCount val="15"/>
                <c:pt idx="0">
                  <c:v>1.5304158964150912E-4</c:v>
                </c:pt>
                <c:pt idx="1">
                  <c:v>2.4309060829246404E-4</c:v>
                </c:pt>
                <c:pt idx="2">
                  <c:v>1.8527468583160548E-4</c:v>
                </c:pt>
                <c:pt idx="3">
                  <c:v>1.9603591670915848E-4</c:v>
                </c:pt>
                <c:pt idx="4">
                  <c:v>2.0440330339796403E-4</c:v>
                </c:pt>
                <c:pt idx="5">
                  <c:v>2.1160064735250726E-4</c:v>
                </c:pt>
                <c:pt idx="6">
                  <c:v>2.1758683896320601E-4</c:v>
                </c:pt>
                <c:pt idx="7">
                  <c:v>2.2247255794816614E-4</c:v>
                </c:pt>
                <c:pt idx="8">
                  <c:v>2.2690607122772221E-4</c:v>
                </c:pt>
                <c:pt idx="9">
                  <c:v>2.3042884854114983E-4</c:v>
                </c:pt>
                <c:pt idx="10">
                  <c:v>2.3360693758961903E-4</c:v>
                </c:pt>
                <c:pt idx="11">
                  <c:v>2.3700638607430003E-4</c:v>
                </c:pt>
                <c:pt idx="12">
                  <c:v>2.3965637475352114E-4</c:v>
                </c:pt>
                <c:pt idx="13">
                  <c:v>2.4195218833480343E-4</c:v>
                </c:pt>
                <c:pt idx="14">
                  <c:v>2.4309060829246404E-4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58-407E-A4A1-FFC1602794F9}"/>
            </c:ext>
          </c:extLst>
        </c:ser>
        <c:ser>
          <c:idx val="1"/>
          <c:order val="1"/>
          <c:tx>
            <c:v>Total input-referred noise voltage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工作表1!$D$22:$D$36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  <c:pt idx="14">
                  <c:v>30</c:v>
                </c:pt>
              </c:numCache>
            </c:numRef>
          </c:xVal>
          <c:yVal>
            <c:numRef>
              <c:f>工作表1!$H$22:$H$36</c:f>
              <c:numCache>
                <c:formatCode>General</c:formatCode>
                <c:ptCount val="15"/>
                <c:pt idx="0">
                  <c:v>1.2999174777654176E-4</c:v>
                </c:pt>
                <c:pt idx="1">
                  <c:v>4.1817959778066711E-5</c:v>
                </c:pt>
                <c:pt idx="2">
                  <c:v>7.7441017619863555E-5</c:v>
                </c:pt>
                <c:pt idx="3">
                  <c:v>6.8143921298968513E-5</c:v>
                </c:pt>
                <c:pt idx="4">
                  <c:v>6.188893608715545E-5</c:v>
                </c:pt>
                <c:pt idx="5">
                  <c:v>5.7477558751220556E-5</c:v>
                </c:pt>
                <c:pt idx="6">
                  <c:v>5.4128706709102236E-5</c:v>
                </c:pt>
                <c:pt idx="7">
                  <c:v>5.1345902368154053E-5</c:v>
                </c:pt>
                <c:pt idx="8">
                  <c:v>4.9230338613501402E-5</c:v>
                </c:pt>
                <c:pt idx="9">
                  <c:v>4.7165371301411451E-5</c:v>
                </c:pt>
                <c:pt idx="10">
                  <c:v>4.5467228197901029E-5</c:v>
                </c:pt>
                <c:pt idx="11">
                  <c:v>4.4588115008374217E-5</c:v>
                </c:pt>
                <c:pt idx="12">
                  <c:v>4.345285732837377E-5</c:v>
                </c:pt>
                <c:pt idx="13">
                  <c:v>4.2219569040908093E-5</c:v>
                </c:pt>
                <c:pt idx="14">
                  <c:v>4.1817959778066711E-5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58-407E-A4A1-FFC160279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6367"/>
        <c:axId val="97424959"/>
      </c:scatterChart>
      <c:valAx>
        <c:axId val="18736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baseline="0">
                    <a:effectLst/>
                  </a:rPr>
                  <a:t>Transistor width (𝜇m)</a:t>
                </a:r>
                <a:endParaRPr lang="zh-TW" altLang="zh-TW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2502952293163637"/>
              <c:y val="0.90583916996563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7424959"/>
        <c:crosses val="autoZero"/>
        <c:crossBetween val="midCat"/>
      </c:valAx>
      <c:valAx>
        <c:axId val="97424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Vrms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736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067701784021338"/>
          <c:y val="0.12152668416447944"/>
          <c:w val="0.37336420747124516"/>
          <c:h val="0.17811516654340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工作表1!$D$41:$D$55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29</c:v>
                </c:pt>
                <c:pt idx="14">
                  <c:v>30</c:v>
                </c:pt>
              </c:numCache>
            </c:numRef>
          </c:xVal>
          <c:yVal>
            <c:numRef>
              <c:f>工作表1!$H$41:$H$55</c:f>
              <c:numCache>
                <c:formatCode>General</c:formatCode>
                <c:ptCount val="15"/>
                <c:pt idx="0">
                  <c:v>8.0207867887006033E-3</c:v>
                </c:pt>
                <c:pt idx="1">
                  <c:v>6.9220524259316898E-3</c:v>
                </c:pt>
                <c:pt idx="2">
                  <c:v>4.4666466512594608E-3</c:v>
                </c:pt>
                <c:pt idx="3">
                  <c:v>3.0814903147482935E-3</c:v>
                </c:pt>
                <c:pt idx="4">
                  <c:v>2.3705262107888859E-3</c:v>
                </c:pt>
                <c:pt idx="5">
                  <c:v>3.4621494120145473E-3</c:v>
                </c:pt>
                <c:pt idx="6">
                  <c:v>4.5315371238513836E-3</c:v>
                </c:pt>
                <c:pt idx="7">
                  <c:v>5.0313868421231235E-3</c:v>
                </c:pt>
                <c:pt idx="8">
                  <c:v>6.1657827532805619E-3</c:v>
                </c:pt>
                <c:pt idx="9">
                  <c:v>5.9808027229338876E-3</c:v>
                </c:pt>
                <c:pt idx="10">
                  <c:v>6.0546453209074282E-3</c:v>
                </c:pt>
                <c:pt idx="11">
                  <c:v>8.7589097761441772E-3</c:v>
                </c:pt>
                <c:pt idx="12">
                  <c:v>9.5787896845392784E-3</c:v>
                </c:pt>
                <c:pt idx="13">
                  <c:v>9.3689238290045815E-3</c:v>
                </c:pt>
                <c:pt idx="14">
                  <c:v>9.9757885366466223E-3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C9-4B16-B668-3D9E7F953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642704"/>
        <c:axId val="1735944688"/>
      </c:scatterChart>
      <c:valAx>
        <c:axId val="173764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baseline="0">
                    <a:effectLst/>
                  </a:rPr>
                  <a:t>Transistor width (𝜇m)</a:t>
                </a:r>
                <a:endParaRPr lang="zh-TW" altLang="zh-TW" sz="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35944688"/>
        <c:crosses val="autoZero"/>
        <c:crossBetween val="midCat"/>
      </c:valAx>
      <c:valAx>
        <c:axId val="173594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THD+N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37642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163830</xdr:colOff>
      <xdr:row>2</xdr:row>
      <xdr:rowOff>198120</xdr:rowOff>
    </xdr:from>
    <xdr:to>
      <xdr:col>15</xdr:col>
      <xdr:colOff>468630</xdr:colOff>
      <xdr:row>16</xdr:row>
      <xdr:rowOff>60960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D497F5D-A083-44D8-B15B-A49E73F23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601980</xdr:colOff>
      <xdr:row>18</xdr:row>
      <xdr:rowOff>198120</xdr:rowOff>
    </xdr:from>
    <xdr:to>
      <xdr:col>17</xdr:col>
      <xdr:colOff>518160</xdr:colOff>
      <xdr:row>32</xdr:row>
      <xdr:rowOff>76200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C7DA71EB-D6D4-4910-AC33-2D7DA019C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179070</xdr:colOff>
      <xdr:row>34</xdr:row>
      <xdr:rowOff>53340</xdr:rowOff>
    </xdr:from>
    <xdr:to>
      <xdr:col>17</xdr:col>
      <xdr:colOff>483870</xdr:colOff>
      <xdr:row>47</xdr:row>
      <xdr:rowOff>121920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2CF4642B-BDEE-4AAC-A6FB-2E44CB1D45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15A9-1DD9-4809-93F5-7733F993BB4B}">
  <dimension ref="C2:H55"/>
  <sheetViews>
    <sheetView tabSelected="1" topLeftCell="A19" workbookViewId="0">
      <selection activeCell="T16" sqref="T16"/>
    </sheetView>
  </sheetViews>
  <sheetFormatPr defaultRowHeight="16.2" x14ac:dyDescent="0.3"/>
  <cols>
    <col min="2" max="2" width="7.88671875" customWidth="1"/>
    <col min="3" max="3" width="8.44140625" customWidth="1"/>
    <col min="4" max="4" width="10.5546875" customWidth="1"/>
    <col min="5" max="5" width="15.44140625" customWidth="1"/>
    <col min="6" max="6" width="17.77734375" customWidth="1"/>
    <col min="7" max="7" width="13.33203125" customWidth="1"/>
    <col min="8" max="8" width="12.5546875" customWidth="1"/>
    <col min="20" max="20" width="18.33203125" customWidth="1"/>
  </cols>
  <sheetData>
    <row r="2" spans="3:7" x14ac:dyDescent="0.3">
      <c r="E2" t="s">
        <v>9</v>
      </c>
    </row>
    <row r="3" spans="3:7" x14ac:dyDescent="0.3">
      <c r="D3" t="s">
        <v>10</v>
      </c>
      <c r="E3" t="s">
        <v>12</v>
      </c>
      <c r="F3" t="s">
        <v>11</v>
      </c>
      <c r="G3" t="s">
        <v>2</v>
      </c>
    </row>
    <row r="4" spans="3:7" x14ac:dyDescent="0.3">
      <c r="C4">
        <v>3</v>
      </c>
      <c r="D4">
        <v>1.35</v>
      </c>
      <c r="E4">
        <v>32.986800000000002</v>
      </c>
      <c r="F4">
        <v>111.5385</v>
      </c>
      <c r="G4">
        <f>((F4*10^-6)/(E4*10^-3))^2</f>
        <v>1.1433237490012852E-5</v>
      </c>
    </row>
    <row r="5" spans="3:7" x14ac:dyDescent="0.3">
      <c r="C5">
        <v>5</v>
      </c>
      <c r="D5">
        <v>1.07</v>
      </c>
      <c r="E5">
        <v>51.274099999999997</v>
      </c>
      <c r="F5">
        <v>111.8314</v>
      </c>
      <c r="G5">
        <f t="shared" ref="G5:G18" si="0">((F5*10^-6)/(E5*10^-3))^2</f>
        <v>4.7569811608690581E-6</v>
      </c>
    </row>
    <row r="6" spans="3:7" x14ac:dyDescent="0.3">
      <c r="C6">
        <v>7</v>
      </c>
      <c r="D6">
        <v>0.95</v>
      </c>
      <c r="E6">
        <v>67.656300000000002</v>
      </c>
      <c r="F6">
        <v>116.9221</v>
      </c>
      <c r="G6">
        <f t="shared" si="0"/>
        <v>2.9865977068511282E-6</v>
      </c>
    </row>
    <row r="7" spans="3:7" x14ac:dyDescent="0.3">
      <c r="C7">
        <v>9</v>
      </c>
      <c r="D7">
        <v>0.87</v>
      </c>
      <c r="E7">
        <v>80.131200000000007</v>
      </c>
      <c r="F7">
        <v>50.887599999999999</v>
      </c>
      <c r="G7">
        <f t="shared" si="0"/>
        <v>4.0329296340826629E-7</v>
      </c>
    </row>
    <row r="8" spans="3:7" x14ac:dyDescent="0.3">
      <c r="C8">
        <v>11</v>
      </c>
      <c r="D8">
        <v>0.82</v>
      </c>
      <c r="E8">
        <v>91.948700000000002</v>
      </c>
      <c r="F8">
        <v>13.563499999999999</v>
      </c>
      <c r="G8">
        <f t="shared" si="0"/>
        <v>2.1759672600058319E-8</v>
      </c>
    </row>
    <row r="9" spans="3:7" x14ac:dyDescent="0.3">
      <c r="C9">
        <v>13</v>
      </c>
      <c r="D9">
        <v>0.78</v>
      </c>
      <c r="E9">
        <v>100.9166</v>
      </c>
      <c r="F9">
        <v>137.7877</v>
      </c>
      <c r="G9">
        <f t="shared" si="0"/>
        <v>1.8642136397398434E-6</v>
      </c>
    </row>
    <row r="10" spans="3:7" x14ac:dyDescent="0.3">
      <c r="C10">
        <v>15</v>
      </c>
      <c r="D10">
        <v>0.75</v>
      </c>
      <c r="E10">
        <v>108.94110000000001</v>
      </c>
      <c r="F10">
        <v>276.0838</v>
      </c>
      <c r="G10">
        <f t="shared" si="0"/>
        <v>6.4224145635227423E-6</v>
      </c>
    </row>
    <row r="11" spans="3:7" x14ac:dyDescent="0.3">
      <c r="C11">
        <v>17</v>
      </c>
      <c r="D11">
        <v>0.73</v>
      </c>
      <c r="E11">
        <v>118.32850000000001</v>
      </c>
      <c r="F11">
        <v>372.88389999999998</v>
      </c>
      <c r="G11">
        <f t="shared" si="0"/>
        <v>9.930441243543871E-6</v>
      </c>
    </row>
    <row r="12" spans="3:7" x14ac:dyDescent="0.3">
      <c r="C12">
        <v>19</v>
      </c>
      <c r="D12">
        <v>0.71</v>
      </c>
      <c r="E12">
        <v>124.53570000000001</v>
      </c>
      <c r="F12">
        <v>540.95399999999995</v>
      </c>
      <c r="G12">
        <f t="shared" si="0"/>
        <v>1.8868307286951184E-5</v>
      </c>
    </row>
    <row r="13" spans="3:7" x14ac:dyDescent="0.3">
      <c r="C13">
        <v>21</v>
      </c>
      <c r="D13">
        <v>0.7</v>
      </c>
      <c r="E13">
        <v>135.46459999999999</v>
      </c>
      <c r="F13">
        <v>579.75819999999999</v>
      </c>
      <c r="G13">
        <f t="shared" si="0"/>
        <v>1.8316486153075975E-5</v>
      </c>
    </row>
    <row r="14" spans="3:7" x14ac:dyDescent="0.3">
      <c r="C14">
        <v>23</v>
      </c>
      <c r="D14">
        <v>0.69</v>
      </c>
      <c r="E14">
        <v>144.87860000000001</v>
      </c>
      <c r="F14">
        <v>643.58159999999998</v>
      </c>
      <c r="G14">
        <f>((F14*10^-6)/(E14*10^-3))^2</f>
        <v>1.9733256316408716E-5</v>
      </c>
    </row>
    <row r="15" spans="3:7" x14ac:dyDescent="0.3">
      <c r="C15">
        <v>25</v>
      </c>
      <c r="D15">
        <v>0.67</v>
      </c>
      <c r="E15">
        <v>142.54130000000001</v>
      </c>
      <c r="F15">
        <v>1011.5</v>
      </c>
      <c r="G15">
        <f t="shared" si="0"/>
        <v>5.0355897815362902E-5</v>
      </c>
    </row>
    <row r="16" spans="3:7" x14ac:dyDescent="0.3">
      <c r="C16">
        <v>27</v>
      </c>
      <c r="D16">
        <v>0.66</v>
      </c>
      <c r="E16">
        <v>147.62370000000001</v>
      </c>
      <c r="F16">
        <v>1174.4000000000001</v>
      </c>
      <c r="G16">
        <f t="shared" si="0"/>
        <v>6.3287787430961614E-5</v>
      </c>
    </row>
    <row r="17" spans="3:8" x14ac:dyDescent="0.3">
      <c r="C17">
        <v>29</v>
      </c>
      <c r="D17">
        <v>0.65500000000000003</v>
      </c>
      <c r="E17">
        <v>156.81120000000001</v>
      </c>
      <c r="F17">
        <v>1227.2</v>
      </c>
      <c r="G17">
        <f t="shared" si="0"/>
        <v>6.1245831707398103E-5</v>
      </c>
    </row>
    <row r="18" spans="3:8" x14ac:dyDescent="0.3">
      <c r="C18">
        <v>30</v>
      </c>
      <c r="D18">
        <v>0.65</v>
      </c>
      <c r="E18">
        <v>158.08179999999999</v>
      </c>
      <c r="F18">
        <v>1333.9</v>
      </c>
      <c r="G18">
        <f t="shared" si="0"/>
        <v>7.1200460147667375E-5</v>
      </c>
    </row>
    <row r="21" spans="3:8" x14ac:dyDescent="0.3">
      <c r="E21" t="s">
        <v>5</v>
      </c>
      <c r="F21" t="s">
        <v>6</v>
      </c>
      <c r="G21" t="s">
        <v>3</v>
      </c>
      <c r="H21" t="s">
        <v>4</v>
      </c>
    </row>
    <row r="22" spans="3:8" x14ac:dyDescent="0.3">
      <c r="D22">
        <v>3</v>
      </c>
      <c r="E22">
        <v>4.8395999999999999</v>
      </c>
      <c r="F22">
        <v>4.1106999999999996</v>
      </c>
      <c r="G22">
        <f>(E22*10^-9)*(10^4.5)</f>
        <v>1.5304158964150912E-4</v>
      </c>
      <c r="H22">
        <f>(F22*10^-9)*(10^4.5)</f>
        <v>1.2999174777654176E-4</v>
      </c>
    </row>
    <row r="23" spans="3:8" x14ac:dyDescent="0.3">
      <c r="D23">
        <v>5</v>
      </c>
      <c r="E23">
        <v>5.4497999999999998</v>
      </c>
      <c r="F23">
        <v>2.9579</v>
      </c>
      <c r="G23">
        <f>(E36*10^-9)*(10^4.5)</f>
        <v>2.4309060829246404E-4</v>
      </c>
      <c r="H23">
        <f>(F36*10^-9)*(10^4.5)</f>
        <v>4.1817959778066711E-5</v>
      </c>
    </row>
    <row r="24" spans="3:8" x14ac:dyDescent="0.3">
      <c r="D24">
        <v>7</v>
      </c>
      <c r="E24">
        <v>5.8589000000000002</v>
      </c>
      <c r="F24">
        <v>2.4489000000000001</v>
      </c>
      <c r="G24">
        <f t="shared" ref="G23:G24" si="1">(E24*10^-9)*(10^4.5)</f>
        <v>1.8527468583160548E-4</v>
      </c>
      <c r="H24">
        <f t="shared" ref="H23:H24" si="2">(F24*10^-9)*(10^4.5)</f>
        <v>7.7441017619863555E-5</v>
      </c>
    </row>
    <row r="25" spans="3:8" x14ac:dyDescent="0.3">
      <c r="D25">
        <v>9</v>
      </c>
      <c r="E25">
        <v>6.1992000000000003</v>
      </c>
      <c r="F25">
        <v>2.1549</v>
      </c>
      <c r="G25">
        <f>(E25*10^-9)*(10^4.5)</f>
        <v>1.9603591670915848E-4</v>
      </c>
      <c r="H25">
        <f>(F25*10^-9)*(10^4.5)</f>
        <v>6.8143921298968513E-5</v>
      </c>
    </row>
    <row r="26" spans="3:8" x14ac:dyDescent="0.3">
      <c r="D26">
        <v>11</v>
      </c>
      <c r="E26">
        <v>6.4638</v>
      </c>
      <c r="F26">
        <v>1.9571000000000001</v>
      </c>
      <c r="G26">
        <f t="shared" ref="G26:G36" si="3">(E26*10^-9)*(10^4.5)</f>
        <v>2.0440330339796403E-4</v>
      </c>
      <c r="H26">
        <f t="shared" ref="H26:H36" si="4">(F26*10^-9)*(10^4.5)</f>
        <v>6.188893608715545E-5</v>
      </c>
    </row>
    <row r="27" spans="3:8" x14ac:dyDescent="0.3">
      <c r="D27">
        <v>13</v>
      </c>
      <c r="E27">
        <v>6.6913999999999998</v>
      </c>
      <c r="F27">
        <v>1.8176000000000001</v>
      </c>
      <c r="G27">
        <f t="shared" si="3"/>
        <v>2.1160064735250726E-4</v>
      </c>
      <c r="H27">
        <f t="shared" si="4"/>
        <v>5.7477558751220556E-5</v>
      </c>
    </row>
    <row r="28" spans="3:8" x14ac:dyDescent="0.3">
      <c r="D28">
        <v>15</v>
      </c>
      <c r="E28">
        <v>6.8807</v>
      </c>
      <c r="F28">
        <v>1.7117</v>
      </c>
      <c r="G28">
        <f t="shared" si="3"/>
        <v>2.1758683896320601E-4</v>
      </c>
      <c r="H28">
        <f t="shared" si="4"/>
        <v>5.4128706709102236E-5</v>
      </c>
    </row>
    <row r="29" spans="3:8" x14ac:dyDescent="0.3">
      <c r="D29">
        <v>17</v>
      </c>
      <c r="E29">
        <v>7.0351999999999997</v>
      </c>
      <c r="F29">
        <v>1.6236999999999999</v>
      </c>
      <c r="G29">
        <f t="shared" si="3"/>
        <v>2.2247255794816614E-4</v>
      </c>
      <c r="H29">
        <f t="shared" si="4"/>
        <v>5.1345902368154053E-5</v>
      </c>
    </row>
    <row r="30" spans="3:8" x14ac:dyDescent="0.3">
      <c r="D30">
        <v>19</v>
      </c>
      <c r="E30">
        <v>7.1753999999999998</v>
      </c>
      <c r="F30">
        <v>1.5568</v>
      </c>
      <c r="G30">
        <f t="shared" si="3"/>
        <v>2.2690607122772221E-4</v>
      </c>
      <c r="H30">
        <f t="shared" si="4"/>
        <v>4.9230338613501402E-5</v>
      </c>
    </row>
    <row r="31" spans="3:8" x14ac:dyDescent="0.3">
      <c r="D31">
        <v>21</v>
      </c>
      <c r="E31">
        <v>7.2868000000000004</v>
      </c>
      <c r="F31">
        <v>1.4915</v>
      </c>
      <c r="G31">
        <f t="shared" si="3"/>
        <v>2.3042884854114983E-4</v>
      </c>
      <c r="H31">
        <f t="shared" si="4"/>
        <v>4.7165371301411451E-5</v>
      </c>
    </row>
    <row r="32" spans="3:8" x14ac:dyDescent="0.3">
      <c r="D32">
        <v>23</v>
      </c>
      <c r="E32">
        <v>7.3872999999999998</v>
      </c>
      <c r="F32">
        <v>1.4378</v>
      </c>
      <c r="G32">
        <f t="shared" si="3"/>
        <v>2.3360693758961903E-4</v>
      </c>
      <c r="H32">
        <f t="shared" si="4"/>
        <v>4.5467228197901029E-5</v>
      </c>
    </row>
    <row r="33" spans="4:8" x14ac:dyDescent="0.3">
      <c r="D33">
        <v>25</v>
      </c>
      <c r="E33">
        <v>7.4947999999999997</v>
      </c>
      <c r="F33">
        <v>1.41</v>
      </c>
      <c r="G33">
        <f t="shared" si="3"/>
        <v>2.3700638607430003E-4</v>
      </c>
      <c r="H33">
        <f t="shared" si="4"/>
        <v>4.4588115008374217E-5</v>
      </c>
    </row>
    <row r="34" spans="4:8" x14ac:dyDescent="0.3">
      <c r="D34">
        <v>27</v>
      </c>
      <c r="E34">
        <v>7.5785999999999998</v>
      </c>
      <c r="F34">
        <v>1.3741000000000001</v>
      </c>
      <c r="G34">
        <f t="shared" si="3"/>
        <v>2.3965637475352114E-4</v>
      </c>
      <c r="H34">
        <f t="shared" si="4"/>
        <v>4.345285732837377E-5</v>
      </c>
    </row>
    <row r="35" spans="4:8" x14ac:dyDescent="0.3">
      <c r="D35">
        <v>29</v>
      </c>
      <c r="E35">
        <v>7.6512000000000002</v>
      </c>
      <c r="F35">
        <v>1.3351</v>
      </c>
      <c r="G35">
        <f t="shared" si="3"/>
        <v>2.4195218833480343E-4</v>
      </c>
      <c r="H35">
        <f t="shared" si="4"/>
        <v>4.2219569040908093E-5</v>
      </c>
    </row>
    <row r="36" spans="4:8" x14ac:dyDescent="0.3">
      <c r="D36">
        <v>30</v>
      </c>
      <c r="E36">
        <v>7.6871999999999998</v>
      </c>
      <c r="F36">
        <v>1.3224</v>
      </c>
      <c r="G36">
        <f t="shared" si="3"/>
        <v>2.4309060829246404E-4</v>
      </c>
      <c r="H36">
        <f t="shared" si="4"/>
        <v>4.1817959778066711E-5</v>
      </c>
    </row>
    <row r="40" spans="4:8" x14ac:dyDescent="0.3">
      <c r="E40" t="s">
        <v>0</v>
      </c>
      <c r="F40" t="s">
        <v>1</v>
      </c>
      <c r="G40" t="s">
        <v>7</v>
      </c>
      <c r="H40" t="s">
        <v>8</v>
      </c>
    </row>
    <row r="41" spans="4:8" x14ac:dyDescent="0.3">
      <c r="D41">
        <v>3</v>
      </c>
      <c r="E41">
        <f>E4</f>
        <v>32.986800000000002</v>
      </c>
      <c r="F41">
        <f>F4</f>
        <v>111.5385</v>
      </c>
      <c r="G41">
        <f>G22</f>
        <v>1.5304158964150912E-4</v>
      </c>
      <c r="H41">
        <f>((F41*10^-6)+G41)/(E41*10^-3)</f>
        <v>8.0207867887006033E-3</v>
      </c>
    </row>
    <row r="42" spans="4:8" x14ac:dyDescent="0.3">
      <c r="D42">
        <v>5</v>
      </c>
      <c r="E42">
        <f t="shared" ref="E42:E55" si="5">E5</f>
        <v>51.274099999999997</v>
      </c>
      <c r="F42">
        <f t="shared" ref="F42:F55" si="6">F5</f>
        <v>111.8314</v>
      </c>
      <c r="G42">
        <f t="shared" ref="G42:G55" si="7">G23</f>
        <v>2.4309060829246404E-4</v>
      </c>
      <c r="H42">
        <f t="shared" ref="H42:H55" si="8">((F42*10^-6)+G42)/(E42*10^-3)</f>
        <v>6.9220524259316898E-3</v>
      </c>
    </row>
    <row r="43" spans="4:8" x14ac:dyDescent="0.3">
      <c r="D43">
        <v>7</v>
      </c>
      <c r="E43">
        <f t="shared" si="5"/>
        <v>67.656300000000002</v>
      </c>
      <c r="F43">
        <f t="shared" si="6"/>
        <v>116.9221</v>
      </c>
      <c r="G43">
        <f t="shared" si="7"/>
        <v>1.8527468583160548E-4</v>
      </c>
      <c r="H43">
        <f t="shared" si="8"/>
        <v>4.4666466512594608E-3</v>
      </c>
    </row>
    <row r="44" spans="4:8" x14ac:dyDescent="0.3">
      <c r="D44">
        <v>9</v>
      </c>
      <c r="E44">
        <f t="shared" si="5"/>
        <v>80.131200000000007</v>
      </c>
      <c r="F44">
        <f t="shared" si="6"/>
        <v>50.887599999999999</v>
      </c>
      <c r="G44">
        <f t="shared" si="7"/>
        <v>1.9603591670915848E-4</v>
      </c>
      <c r="H44">
        <f t="shared" si="8"/>
        <v>3.0814903147482935E-3</v>
      </c>
    </row>
    <row r="45" spans="4:8" x14ac:dyDescent="0.3">
      <c r="D45">
        <v>11</v>
      </c>
      <c r="E45">
        <f t="shared" si="5"/>
        <v>91.948700000000002</v>
      </c>
      <c r="F45">
        <f t="shared" si="6"/>
        <v>13.563499999999999</v>
      </c>
      <c r="G45">
        <f t="shared" si="7"/>
        <v>2.0440330339796403E-4</v>
      </c>
      <c r="H45">
        <f t="shared" si="8"/>
        <v>2.3705262107888859E-3</v>
      </c>
    </row>
    <row r="46" spans="4:8" x14ac:dyDescent="0.3">
      <c r="D46">
        <v>13</v>
      </c>
      <c r="E46">
        <f t="shared" si="5"/>
        <v>100.9166</v>
      </c>
      <c r="F46">
        <f t="shared" si="6"/>
        <v>137.7877</v>
      </c>
      <c r="G46">
        <f t="shared" si="7"/>
        <v>2.1160064735250726E-4</v>
      </c>
      <c r="H46">
        <f t="shared" si="8"/>
        <v>3.4621494120145473E-3</v>
      </c>
    </row>
    <row r="47" spans="4:8" x14ac:dyDescent="0.3">
      <c r="D47">
        <v>15</v>
      </c>
      <c r="E47">
        <f t="shared" si="5"/>
        <v>108.94110000000001</v>
      </c>
      <c r="F47">
        <f t="shared" si="6"/>
        <v>276.0838</v>
      </c>
      <c r="G47">
        <f t="shared" si="7"/>
        <v>2.1758683896320601E-4</v>
      </c>
      <c r="H47">
        <f t="shared" si="8"/>
        <v>4.5315371238513836E-3</v>
      </c>
    </row>
    <row r="48" spans="4:8" x14ac:dyDescent="0.3">
      <c r="D48">
        <v>17</v>
      </c>
      <c r="E48">
        <f t="shared" si="5"/>
        <v>118.32850000000001</v>
      </c>
      <c r="F48">
        <f t="shared" si="6"/>
        <v>372.88389999999998</v>
      </c>
      <c r="G48">
        <f t="shared" si="7"/>
        <v>2.2247255794816614E-4</v>
      </c>
      <c r="H48">
        <f t="shared" si="8"/>
        <v>5.0313868421231235E-3</v>
      </c>
    </row>
    <row r="49" spans="4:8" x14ac:dyDescent="0.3">
      <c r="D49">
        <v>19</v>
      </c>
      <c r="E49">
        <f t="shared" si="5"/>
        <v>124.53570000000001</v>
      </c>
      <c r="F49">
        <f t="shared" si="6"/>
        <v>540.95399999999995</v>
      </c>
      <c r="G49">
        <f t="shared" si="7"/>
        <v>2.2690607122772221E-4</v>
      </c>
      <c r="H49">
        <f t="shared" si="8"/>
        <v>6.1657827532805619E-3</v>
      </c>
    </row>
    <row r="50" spans="4:8" x14ac:dyDescent="0.3">
      <c r="D50">
        <v>21</v>
      </c>
      <c r="E50">
        <f t="shared" si="5"/>
        <v>135.46459999999999</v>
      </c>
      <c r="F50">
        <f t="shared" si="6"/>
        <v>579.75819999999999</v>
      </c>
      <c r="G50">
        <f t="shared" si="7"/>
        <v>2.3042884854114983E-4</v>
      </c>
      <c r="H50">
        <f t="shared" si="8"/>
        <v>5.9808027229338876E-3</v>
      </c>
    </row>
    <row r="51" spans="4:8" x14ac:dyDescent="0.3">
      <c r="D51">
        <v>23</v>
      </c>
      <c r="E51">
        <f t="shared" si="5"/>
        <v>144.87860000000001</v>
      </c>
      <c r="F51">
        <f t="shared" si="6"/>
        <v>643.58159999999998</v>
      </c>
      <c r="G51">
        <f t="shared" si="7"/>
        <v>2.3360693758961903E-4</v>
      </c>
      <c r="H51">
        <f t="shared" si="8"/>
        <v>6.0546453209074282E-3</v>
      </c>
    </row>
    <row r="52" spans="4:8" x14ac:dyDescent="0.3">
      <c r="D52">
        <v>25</v>
      </c>
      <c r="E52">
        <f t="shared" si="5"/>
        <v>142.54130000000001</v>
      </c>
      <c r="F52">
        <f t="shared" si="6"/>
        <v>1011.5</v>
      </c>
      <c r="G52">
        <f t="shared" si="7"/>
        <v>2.3700638607430003E-4</v>
      </c>
      <c r="H52">
        <f t="shared" si="8"/>
        <v>8.7589097761441772E-3</v>
      </c>
    </row>
    <row r="53" spans="4:8" x14ac:dyDescent="0.3">
      <c r="D53">
        <v>27</v>
      </c>
      <c r="E53">
        <f t="shared" si="5"/>
        <v>147.62370000000001</v>
      </c>
      <c r="F53">
        <f t="shared" si="6"/>
        <v>1174.4000000000001</v>
      </c>
      <c r="G53">
        <f t="shared" si="7"/>
        <v>2.3965637475352114E-4</v>
      </c>
      <c r="H53">
        <f t="shared" si="8"/>
        <v>9.5787896845392784E-3</v>
      </c>
    </row>
    <row r="54" spans="4:8" x14ac:dyDescent="0.3">
      <c r="D54">
        <v>29</v>
      </c>
      <c r="E54">
        <f t="shared" si="5"/>
        <v>156.81120000000001</v>
      </c>
      <c r="F54">
        <f t="shared" si="6"/>
        <v>1227.2</v>
      </c>
      <c r="G54">
        <f t="shared" si="7"/>
        <v>2.4195218833480343E-4</v>
      </c>
      <c r="H54">
        <f t="shared" si="8"/>
        <v>9.3689238290045815E-3</v>
      </c>
    </row>
    <row r="55" spans="4:8" x14ac:dyDescent="0.3">
      <c r="D55">
        <v>30</v>
      </c>
      <c r="E55">
        <f t="shared" si="5"/>
        <v>158.08179999999999</v>
      </c>
      <c r="F55">
        <f t="shared" si="6"/>
        <v>1333.9</v>
      </c>
      <c r="G55">
        <f t="shared" si="7"/>
        <v>2.4309060829246404E-4</v>
      </c>
      <c r="H55">
        <f t="shared" si="8"/>
        <v>9.9757885366466223E-3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2020-04-10T15:24:13Z</dcterms:created>
  <dcterms:modified xsi:type="dcterms:W3CDTF">2020-04-15T19:49:05Z</dcterms:modified>
</cp:coreProperties>
</file>